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-116\pd$\klosinskij\Desktop\ПИР ОКН\"/>
    </mc:Choice>
  </mc:AlternateContent>
  <bookViews>
    <workbookView xWindow="-120" yWindow="-120" windowWidth="29040" windowHeight="15840"/>
  </bookViews>
  <sheets>
    <sheet name="2ф" sheetId="3" r:id="rId1"/>
  </sheets>
  <definedNames>
    <definedName name="_xlnm.Print_Titles" localSheetId="0">'2ф'!$6:$6</definedName>
    <definedName name="_xlnm.Print_Area" localSheetId="0">'2ф'!$A$1:$E$55</definedName>
  </definedNames>
  <calcPr calcId="152511"/>
</workbook>
</file>

<file path=xl/calcChain.xml><?xml version="1.0" encoding="utf-8"?>
<calcChain xmlns="http://schemas.openxmlformats.org/spreadsheetml/2006/main">
  <c r="E21" i="3" l="1"/>
  <c r="E10" i="3"/>
  <c r="E35" i="3"/>
  <c r="E43" i="3" s="1"/>
  <c r="E30" i="3" l="1"/>
  <c r="E31" i="3" s="1"/>
  <c r="E32" i="3" s="1"/>
  <c r="E46" i="3" l="1"/>
  <c r="E50" i="3" s="1"/>
  <c r="E44" i="3" l="1"/>
  <c r="E52" i="3" s="1"/>
  <c r="E42" i="3"/>
  <c r="E54" i="3" l="1"/>
</calcChain>
</file>

<file path=xl/sharedStrings.xml><?xml version="1.0" encoding="utf-8"?>
<sst xmlns="http://schemas.openxmlformats.org/spreadsheetml/2006/main" count="76" uniqueCount="67">
  <si>
    <t>№ пп</t>
  </si>
  <si>
    <t xml:space="preserve">   ВСЕГО по смете</t>
  </si>
  <si>
    <t xml:space="preserve">   НДС не облагается  Обоснование: пп 15 п.2 ст.149 ч.II Налогового кодекса РФ </t>
  </si>
  <si>
    <t xml:space="preserve">   Итого</t>
  </si>
  <si>
    <t>Итоги по смете:</t>
  </si>
  <si>
    <t xml:space="preserve"> </t>
  </si>
  <si>
    <t>Стоимость работ, 
руб.</t>
  </si>
  <si>
    <t>Расчет стоимости: (a+bx)*Kj или (стоимость строительно-монтажных работ)*проц./ 100 или количество * цена, руб.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</si>
  <si>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</si>
  <si>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Характеристика предприятия,
здания, сооружения или вид работ</t>
  </si>
  <si>
    <t xml:space="preserve">   Итого Поз. 4.1</t>
  </si>
  <si>
    <t>Коб - Сметная документация: здания бескаркасные многоэтажные - 5,0% 5%;</t>
  </si>
  <si>
    <t>Коб - Проект организации строительства (ПОС): здания бескаркасные многоэтажные - 4,0% 4%;</t>
  </si>
  <si>
    <t>Таб.11 п.2 Кусл-Выполнение работ в зданиях и сооружениях, являющихся памятником архитектуры или культурного наследия К=1,25;</t>
  </si>
  <si>
    <t xml:space="preserve">СБЦП "Нормативы подготовки тех.документации для капремонта зданий и сооружений жил.-гражд. назначения (2012)" табл.1 п.1-2
(СБЦП05-1-1-2) </t>
  </si>
  <si>
    <t>Здания бескаркасные: Перекрытия 34,2%;</t>
  </si>
  <si>
    <t>Здания бескаркасные: Лестницы 2,32%;</t>
  </si>
  <si>
    <t>Здания бескаркасные: Полы 6,45%;</t>
  </si>
  <si>
    <t>Здания бескаркасные: Стены, перегородки, перемычки, окна, двери, ворота 32,59%;</t>
  </si>
  <si>
    <t>Гл.2.1 п.2.1.7, Таб.10 Выполнение работ в зданиях, являющихся памятником архитектуры К=1,25;</t>
  </si>
  <si>
    <t>Гл.2.1 п.2.1.7, Таб.10 Насыщенность оборудованием более 50% площади помещений, затрудняющая производство обмерных и обследовательских работ или выполнение обмеров и обследований в затрудненных условиях (захламленность, стесненность, частично разобраны полы и др.) К=1,15;</t>
  </si>
  <si>
    <t>Обследование конструкций здания</t>
  </si>
  <si>
    <t>Здания бескаркасные: Планы конструкций перекрытий со вскрытиями 22,85%;</t>
  </si>
  <si>
    <t>Здания бескаркасные: Лестницы 3,82%;</t>
  </si>
  <si>
    <t>Здания бескаркасные: Фасады, окна, ворота 17,88%;</t>
  </si>
  <si>
    <t>Здания бескаркасные: Поперечные и продольные разрезы с узлами сопряжений конструкций 21,34%;</t>
  </si>
  <si>
    <t>Здания бескаркасные: Планы полов с определением состава полов 3,12%;</t>
  </si>
  <si>
    <t>Здания бескаркасные: Поэтажные планы здания 16,38%;</t>
  </si>
  <si>
    <t>Обмерные работы</t>
  </si>
  <si>
    <t>Начальник проектно-сметного отдела</t>
  </si>
  <si>
    <t>СМЕТА на проектные (изыскательские) работы</t>
  </si>
  <si>
    <t>Клосинский С.А.</t>
  </si>
  <si>
    <t xml:space="preserve"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культуры":
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
</t>
  </si>
  <si>
    <t xml:space="preserve"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
Коб1=4; Кц1=30; Кц2=4
</t>
  </si>
  <si>
    <t>Ц=1*(540)*4*30*4
(A*X)*Коб1*Кц1*Кц2</t>
  </si>
  <si>
    <t>Письмо Министерства культуры Российской Федерации от 20.12.2011 г. " 107-01-39/10-КЧ.</t>
  </si>
  <si>
    <t>Коб1=4.</t>
  </si>
  <si>
    <t>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</si>
  <si>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 xml:space="preserve">Кц1=30. </t>
  </si>
  <si>
    <t>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</si>
  <si>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 xml:space="preserve">Кц2=4. </t>
  </si>
  <si>
    <t>Ремонт подвала многоквартирного дома по адресу: Выборгский район, г. Выборг, ул. Подгорная, д. 12</t>
  </si>
  <si>
    <t>Раздел 1. Обследование конструкций здания</t>
  </si>
  <si>
    <t>Раздел 2. Проектные работы</t>
  </si>
  <si>
    <t>Коб - Ремонт. Усиление, частичная замена перекрытий и покрытий (применит.): здания бескаркасные многоэтажные - 18,3%</t>
  </si>
  <si>
    <t>Котн=27,3 %</t>
  </si>
  <si>
    <t>Раздел 3.  Историко-культурная экспертиза</t>
  </si>
  <si>
    <t xml:space="preserve">   Итого по разделу 1 Обследование конструкций здания</t>
  </si>
  <si>
    <t>Итоги по разделу 2 Проектные работы:</t>
  </si>
  <si>
    <t xml:space="preserve">   Итого по разделу 2 Проектные работы</t>
  </si>
  <si>
    <t xml:space="preserve">   Итого по разделу 3 Историко-культурная экспертиза</t>
  </si>
  <si>
    <t>Составлен на 3 кв. 2025г.</t>
  </si>
  <si>
    <t>На основании ТП:  Этажность 5; высота 16,45 м
Объем здания – 13636 м3</t>
  </si>
  <si>
    <t xml:space="preserve">Выполнение обмерных работ 2 категории сложности для  многоэтажных зданий: категория сложности здания II, высота здания до 17 м, 136,36 (100 м3 строительного объема здания) </t>
  </si>
  <si>
    <t xml:space="preserve">СБЦП "Обмерные работы и обследования зданий и сооружений (2016)" табл.2 п.2-15
(СБЦП25-2-2-2-2-15) </t>
  </si>
  <si>
    <t>Здания бескаркасные: Планы фундаментов и фундаменты 2,84%;</t>
  </si>
  <si>
    <t>Котн=88,23%</t>
  </si>
  <si>
    <t xml:space="preserve">СБЦП "Обмерные работы и обследования зданий и сооружений (2016)" табл.4 п.2-15
(СБЦП25-2-4-2-2-15) </t>
  </si>
  <si>
    <t>Здания бескаркасные: Фундаменты 3,84%;</t>
  </si>
  <si>
    <t>Котн=79,4%</t>
  </si>
  <si>
    <t xml:space="preserve">Жилые дома: пятиэтажные, 13636 (м3) </t>
  </si>
  <si>
    <t xml:space="preserve">(275000+6*13636)*1,25*0,273
</t>
  </si>
  <si>
    <t xml:space="preserve">   Итого с индексом для проектных работ к справочникам базовых цен на проектные работы к уровню цен по состоянию на 01.01.2001 года (3 кв 2025 (ПР), Письмо Минстроя России от 16.07.2025 г. №41280-ИФ/09 прил.5 (6,70)</t>
  </si>
  <si>
    <t xml:space="preserve">   Итого Поз. 3.1-3.12</t>
  </si>
  <si>
    <t xml:space="preserve">   Итого с индексом для изыскательских работ к справочникам базовых цен на проектные работы к уровню цен по состоянию на 01.01.2001 года (3 кв 2025 (ПР), Письмо Минстроя России от 16.07.2025 г. №41280-ИФ/09 прил.5 (6,70)</t>
  </si>
  <si>
    <t xml:space="preserve">(426,6*136,36)*1,15*0,8823
</t>
  </si>
  <si>
    <t xml:space="preserve">(458,2*136,36)*1,15*1,25*0,794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</si>
</sst>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Arial Cyr"/>
      <charset val="204"/>
    </font>
    <font>
      <sz val="7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1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" fillId="0" borderId="0"/>
    <xf numFmtId="0" fontId="4" fillId="0" borderId="1" applyBorder="0" applyAlignment="0">
      <alignment horizontal="center" wrapText="1"/>
    </xf>
    <xf numFmtId="0" fontId="13" fillId="0" borderId="0">
      <alignment horizontal="left" vertical="top"/>
    </xf>
    <xf numFmtId="0" fontId="14" fillId="0" borderId="3">
      <alignment horizontal="center"/>
    </xf>
    <xf numFmtId="0" fontId="15" fillId="0" borderId="0">
      <alignment horizontal="center" vertical="top"/>
    </xf>
    <xf numFmtId="0" fontId="16" fillId="0" borderId="0">
      <alignment horizontal="center"/>
    </xf>
    <xf numFmtId="0" fontId="14" fillId="0" borderId="0">
      <alignment horizontal="center" vertical="top"/>
    </xf>
  </cellStyleXfs>
  <cellXfs count="71">
    <xf numFmtId="0" fontId="0" fillId="0" borderId="0" xfId="0"/>
    <xf numFmtId="0" fontId="4" fillId="0" borderId="0" xfId="21" applyFont="1">
      <alignment horizontal="center"/>
    </xf>
    <xf numFmtId="0" fontId="4" fillId="0" borderId="0" xfId="21" applyFont="1" applyAlignment="1">
      <alignment horizontal="right"/>
    </xf>
    <xf numFmtId="0" fontId="4" fillId="0" borderId="0" xfId="21" applyFont="1" applyAlignment="1">
      <alignment horizontal="left" vertical="top" wrapText="1"/>
    </xf>
    <xf numFmtId="0" fontId="7" fillId="0" borderId="0" xfId="24" applyFont="1"/>
    <xf numFmtId="0" fontId="9" fillId="0" borderId="1" xfId="24" applyFont="1" applyBorder="1" applyAlignment="1">
      <alignment horizontal="right" vertical="top" wrapText="1"/>
    </xf>
    <xf numFmtId="0" fontId="2" fillId="0" borderId="1" xfId="24" applyFont="1" applyBorder="1" applyAlignment="1">
      <alignment vertical="top" wrapText="1"/>
    </xf>
    <xf numFmtId="0" fontId="4" fillId="0" borderId="1" xfId="24" applyFont="1" applyBorder="1" applyAlignment="1">
      <alignment horizontal="right" vertical="top" wrapText="1"/>
    </xf>
    <xf numFmtId="0" fontId="10" fillId="0" borderId="1" xfId="24" applyFont="1" applyBorder="1" applyAlignment="1">
      <alignment horizontal="right" vertical="top" wrapText="1"/>
    </xf>
    <xf numFmtId="0" fontId="10" fillId="0" borderId="1" xfId="24" applyFont="1" applyBorder="1" applyAlignment="1">
      <alignment horizontal="center" vertical="top" wrapText="1"/>
    </xf>
    <xf numFmtId="0" fontId="10" fillId="0" borderId="1" xfId="22" applyFont="1" applyBorder="1" applyAlignment="1">
      <alignment horizontal="left" vertical="top" wrapText="1"/>
    </xf>
    <xf numFmtId="0" fontId="10" fillId="0" borderId="1" xfId="24" applyFont="1" applyBorder="1" applyAlignment="1">
      <alignment horizontal="left" vertical="top" wrapText="1"/>
    </xf>
    <xf numFmtId="0" fontId="4" fillId="0" borderId="2" xfId="25" applyBorder="1">
      <alignment horizontal="center" wrapText="1"/>
    </xf>
    <xf numFmtId="0" fontId="4" fillId="0" borderId="5" xfId="25" applyBorder="1" applyAlignment="1">
      <alignment horizontal="center" wrapText="1"/>
    </xf>
    <xf numFmtId="0" fontId="8" fillId="0" borderId="1" xfId="21" applyFont="1" applyBorder="1" applyAlignment="1">
      <alignment horizontal="center" vertical="center" wrapText="1"/>
    </xf>
    <xf numFmtId="0" fontId="8" fillId="0" borderId="4" xfId="24" applyFont="1" applyBorder="1" applyAlignment="1">
      <alignment horizontal="center" vertical="center" wrapText="1"/>
    </xf>
    <xf numFmtId="0" fontId="8" fillId="0" borderId="1" xfId="24" applyFont="1" applyBorder="1" applyAlignment="1">
      <alignment horizontal="center" vertical="center" wrapText="1"/>
    </xf>
    <xf numFmtId="0" fontId="4" fillId="0" borderId="0" xfId="24" applyFont="1"/>
    <xf numFmtId="0" fontId="7" fillId="0" borderId="0" xfId="0" applyFont="1"/>
    <xf numFmtId="0" fontId="0" fillId="0" borderId="0" xfId="0" applyAlignment="1">
      <alignment wrapText="1"/>
    </xf>
    <xf numFmtId="0" fontId="16" fillId="0" borderId="0" xfId="29" quotePrefix="1" applyAlignment="1">
      <alignment wrapText="1"/>
    </xf>
    <xf numFmtId="0" fontId="0" fillId="0" borderId="0" xfId="0" applyAlignment="1">
      <alignment vertical="center" wrapText="1"/>
    </xf>
    <xf numFmtId="4" fontId="4" fillId="0" borderId="1" xfId="24" applyNumberFormat="1" applyFont="1" applyBorder="1" applyAlignment="1">
      <alignment horizontal="right" vertical="top" wrapText="1"/>
    </xf>
    <xf numFmtId="4" fontId="9" fillId="0" borderId="1" xfId="24" applyNumberFormat="1" applyFont="1" applyBorder="1" applyAlignment="1">
      <alignment horizontal="right" vertical="top" wrapText="1"/>
    </xf>
    <xf numFmtId="0" fontId="0" fillId="0" borderId="0" xfId="0" applyAlignment="1">
      <alignment vertical="center"/>
    </xf>
    <xf numFmtId="4" fontId="10" fillId="0" borderId="1" xfId="24" applyNumberFormat="1" applyFont="1" applyBorder="1" applyAlignment="1">
      <alignment horizontal="right" vertical="top" wrapText="1"/>
    </xf>
    <xf numFmtId="0" fontId="2" fillId="0" borderId="1" xfId="24" applyFont="1" applyBorder="1" applyAlignment="1">
      <alignment vertical="top" wrapText="1"/>
    </xf>
    <xf numFmtId="0" fontId="7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22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4" fillId="0" borderId="1" xfId="24" applyFont="1" applyFill="1" applyBorder="1" applyAlignment="1">
      <alignment horizontal="left" vertical="top" wrapText="1"/>
    </xf>
    <xf numFmtId="0" fontId="4" fillId="0" borderId="1" xfId="24" applyFont="1" applyFill="1" applyBorder="1" applyAlignment="1">
      <alignment horizontal="center" vertical="top" wrapText="1"/>
    </xf>
    <xf numFmtId="4" fontId="4" fillId="0" borderId="1" xfId="24" applyNumberFormat="1" applyFont="1" applyFill="1" applyBorder="1" applyAlignment="1">
      <alignment horizontal="right" vertical="top" wrapText="1"/>
    </xf>
    <xf numFmtId="0" fontId="7" fillId="0" borderId="0" xfId="24" applyFont="1" applyFill="1"/>
    <xf numFmtId="0" fontId="10" fillId="0" borderId="1" xfId="24" applyFont="1" applyFill="1" applyBorder="1" applyAlignment="1">
      <alignment horizontal="left" vertical="top" wrapText="1"/>
    </xf>
    <xf numFmtId="0" fontId="10" fillId="0" borderId="1" xfId="24" applyFont="1" applyFill="1" applyBorder="1" applyAlignment="1">
      <alignment horizontal="center" vertical="top" wrapText="1"/>
    </xf>
    <xf numFmtId="0" fontId="10" fillId="0" borderId="1" xfId="24" applyFont="1" applyFill="1" applyBorder="1" applyAlignment="1">
      <alignment horizontal="right" vertical="top" wrapText="1"/>
    </xf>
    <xf numFmtId="0" fontId="2" fillId="0" borderId="1" xfId="24" applyFont="1" applyFill="1" applyBorder="1" applyAlignment="1">
      <alignment vertical="top" wrapText="1"/>
    </xf>
    <xf numFmtId="0" fontId="1" fillId="0" borderId="1" xfId="24" applyFill="1" applyBorder="1" applyAlignment="1">
      <alignment vertical="top" wrapText="1"/>
    </xf>
    <xf numFmtId="0" fontId="4" fillId="0" borderId="1" xfId="24" applyFont="1" applyBorder="1" applyAlignment="1">
      <alignment horizontal="left" vertical="top" wrapText="1"/>
    </xf>
    <xf numFmtId="0" fontId="1" fillId="0" borderId="1" xfId="24" applyBorder="1" applyAlignment="1">
      <alignment vertical="top" wrapText="1"/>
    </xf>
    <xf numFmtId="0" fontId="9" fillId="0" borderId="1" xfId="24" applyFont="1" applyBorder="1" applyAlignment="1">
      <alignment horizontal="left" vertical="top" wrapText="1"/>
    </xf>
    <xf numFmtId="0" fontId="6" fillId="0" borderId="1" xfId="24" applyFont="1" applyBorder="1" applyAlignment="1">
      <alignment vertical="top" wrapText="1"/>
    </xf>
    <xf numFmtId="0" fontId="16" fillId="0" borderId="0" xfId="29" quotePrefix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5" fillId="0" borderId="1" xfId="24" applyFont="1" applyBorder="1" applyAlignment="1">
      <alignment horizontal="left" vertical="top" wrapText="1"/>
    </xf>
    <xf numFmtId="0" fontId="6" fillId="0" borderId="1" xfId="24" applyFont="1" applyBorder="1" applyAlignment="1">
      <alignment horizontal="left" vertical="top" wrapText="1"/>
    </xf>
    <xf numFmtId="0" fontId="1" fillId="0" borderId="1" xfId="24" applyBorder="1" applyAlignment="1">
      <alignment horizontal="left" vertical="top" wrapText="1"/>
    </xf>
    <xf numFmtId="0" fontId="12" fillId="0" borderId="1" xfId="24" applyFont="1" applyBorder="1" applyAlignment="1">
      <alignment horizontal="left" vertical="top" wrapText="1"/>
    </xf>
    <xf numFmtId="0" fontId="11" fillId="0" borderId="1" xfId="24" applyFont="1" applyBorder="1" applyAlignment="1">
      <alignment horizontal="left" vertical="top" wrapText="1"/>
    </xf>
    <xf numFmtId="0" fontId="9" fillId="0" borderId="4" xfId="24" applyFont="1" applyBorder="1" applyAlignment="1">
      <alignment horizontal="left" vertical="top" wrapText="1"/>
    </xf>
    <xf numFmtId="0" fontId="9" fillId="0" borderId="6" xfId="24" applyFont="1" applyBorder="1" applyAlignment="1">
      <alignment horizontal="left" vertical="top" wrapText="1"/>
    </xf>
    <xf numFmtId="0" fontId="9" fillId="0" borderId="7" xfId="24" applyFont="1" applyBorder="1" applyAlignment="1">
      <alignment horizontal="left" vertical="top" wrapText="1"/>
    </xf>
    <xf numFmtId="0" fontId="2" fillId="0" borderId="1" xfId="24" applyFont="1" applyBorder="1" applyAlignment="1">
      <alignment vertical="top" wrapText="1"/>
    </xf>
    <xf numFmtId="0" fontId="4" fillId="0" borderId="4" xfId="24" applyFont="1" applyBorder="1" applyAlignment="1">
      <alignment horizontal="left" vertical="top" wrapText="1"/>
    </xf>
    <xf numFmtId="0" fontId="4" fillId="0" borderId="6" xfId="24" applyFont="1" applyBorder="1" applyAlignment="1">
      <alignment horizontal="left" vertical="top" wrapText="1"/>
    </xf>
    <xf numFmtId="0" fontId="4" fillId="0" borderId="7" xfId="24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</cellXfs>
  <cellStyles count="31">
    <cellStyle name="S0" xfId="26"/>
    <cellStyle name="S2" xfId="27"/>
    <cellStyle name="S3" xfId="28"/>
    <cellStyle name="S4" xfId="29"/>
    <cellStyle name="S5" xfId="30"/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" xfId="24"/>
    <cellStyle name="Параметр" xfId="16"/>
    <cellStyle name="ПеременныеСметы" xfId="17"/>
    <cellStyle name="ПИР" xfId="25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abSelected="1" topLeftCell="A40" zoomScaleNormal="100" zoomScaleSheetLayoutView="100" workbookViewId="0">
      <selection activeCell="E21" sqref="E21"/>
    </sheetView>
  </sheetViews>
  <sheetFormatPr defaultColWidth="8.85546875" defaultRowHeight="12.75" outlineLevelRow="1" x14ac:dyDescent="0.2"/>
  <cols>
    <col min="1" max="1" width="4.7109375" style="4" customWidth="1"/>
    <col min="2" max="2" width="25.42578125" style="4" customWidth="1"/>
    <col min="3" max="3" width="36" style="4" customWidth="1"/>
    <col min="4" max="4" width="21.28515625" style="4" customWidth="1"/>
    <col min="5" max="5" width="12.7109375" style="4" customWidth="1"/>
    <col min="6" max="7" width="8.85546875" style="4"/>
    <col min="8" max="8" width="16" style="4" customWidth="1"/>
    <col min="9" max="16384" width="8.85546875" style="4"/>
  </cols>
  <sheetData>
    <row r="1" spans="1:6" s="19" customFormat="1" ht="28.7" customHeight="1" x14ac:dyDescent="0.25">
      <c r="A1" s="52" t="s">
        <v>30</v>
      </c>
      <c r="B1" s="52"/>
      <c r="C1" s="52"/>
      <c r="D1" s="52"/>
      <c r="E1" s="52"/>
      <c r="F1" s="20"/>
    </row>
    <row r="2" spans="1:6" s="24" customFormat="1" ht="45.75" customHeight="1" x14ac:dyDescent="0.2">
      <c r="A2" s="53" t="s">
        <v>41</v>
      </c>
      <c r="B2" s="53"/>
      <c r="C2" s="53"/>
      <c r="D2" s="53"/>
      <c r="E2" s="53"/>
    </row>
    <row r="3" spans="1:6" ht="24" customHeight="1" x14ac:dyDescent="0.2">
      <c r="B3" s="3"/>
      <c r="C3" s="3"/>
      <c r="D3" s="3"/>
      <c r="E3" s="3"/>
    </row>
    <row r="4" spans="1:6" x14ac:dyDescent="0.2">
      <c r="A4" s="17" t="s">
        <v>51</v>
      </c>
      <c r="B4" s="17"/>
      <c r="C4" s="1"/>
      <c r="D4" s="1"/>
      <c r="E4" s="2"/>
    </row>
    <row r="5" spans="1:6" ht="79.900000000000006" customHeight="1" x14ac:dyDescent="0.2">
      <c r="A5" s="16" t="s">
        <v>0</v>
      </c>
      <c r="B5" s="15" t="s">
        <v>9</v>
      </c>
      <c r="C5" s="15" t="s">
        <v>8</v>
      </c>
      <c r="D5" s="14" t="s">
        <v>7</v>
      </c>
      <c r="E5" s="14" t="s">
        <v>6</v>
      </c>
    </row>
    <row r="6" spans="1:6" x14ac:dyDescent="0.2">
      <c r="A6" s="12">
        <v>1</v>
      </c>
      <c r="B6" s="13">
        <v>2</v>
      </c>
      <c r="C6" s="13">
        <v>3</v>
      </c>
      <c r="D6" s="12">
        <v>4</v>
      </c>
      <c r="E6" s="12">
        <v>5</v>
      </c>
    </row>
    <row r="7" spans="1:6" ht="20.100000000000001" customHeight="1" x14ac:dyDescent="0.2">
      <c r="A7" s="55" t="s">
        <v>42</v>
      </c>
      <c r="B7" s="56"/>
      <c r="C7" s="56"/>
      <c r="D7" s="56"/>
      <c r="E7" s="56"/>
    </row>
    <row r="8" spans="1:6" ht="34.15" customHeight="1" x14ac:dyDescent="0.2">
      <c r="A8" s="6"/>
      <c r="B8" s="48" t="s">
        <v>52</v>
      </c>
      <c r="C8" s="57"/>
      <c r="D8" s="57"/>
      <c r="E8" s="57"/>
    </row>
    <row r="9" spans="1:6" ht="20.100000000000001" customHeight="1" x14ac:dyDescent="0.2">
      <c r="A9" s="58" t="s">
        <v>28</v>
      </c>
      <c r="B9" s="59"/>
      <c r="C9" s="59"/>
      <c r="D9" s="59"/>
      <c r="E9" s="59"/>
    </row>
    <row r="10" spans="1:6" s="42" customFormat="1" ht="114.75" x14ac:dyDescent="0.2">
      <c r="A10" s="46">
        <v>3.1</v>
      </c>
      <c r="B10" s="39" t="s">
        <v>53</v>
      </c>
      <c r="C10" s="30" t="s">
        <v>54</v>
      </c>
      <c r="D10" s="40" t="s">
        <v>65</v>
      </c>
      <c r="E10" s="41">
        <f>(426.6*136.36)*1.15*0.8823</f>
        <v>59023.092872519999</v>
      </c>
    </row>
    <row r="11" spans="1:6" s="42" customFormat="1" ht="108" outlineLevel="1" x14ac:dyDescent="0.2">
      <c r="A11" s="47"/>
      <c r="B11" s="43"/>
      <c r="C11" s="34" t="s">
        <v>20</v>
      </c>
      <c r="D11" s="44"/>
      <c r="E11" s="45" t="s">
        <v>5</v>
      </c>
    </row>
    <row r="12" spans="1:6" s="42" customFormat="1" ht="24" outlineLevel="1" x14ac:dyDescent="0.2">
      <c r="A12" s="47"/>
      <c r="B12" s="43"/>
      <c r="C12" s="34" t="s">
        <v>55</v>
      </c>
      <c r="D12" s="44"/>
      <c r="E12" s="45"/>
    </row>
    <row r="13" spans="1:6" s="42" customFormat="1" ht="24" outlineLevel="1" x14ac:dyDescent="0.2">
      <c r="A13" s="47"/>
      <c r="B13" s="43"/>
      <c r="C13" s="34" t="s">
        <v>27</v>
      </c>
      <c r="D13" s="44"/>
      <c r="E13" s="45"/>
    </row>
    <row r="14" spans="1:6" s="42" customFormat="1" ht="24" outlineLevel="1" x14ac:dyDescent="0.2">
      <c r="A14" s="47"/>
      <c r="B14" s="43"/>
      <c r="C14" s="34" t="s">
        <v>26</v>
      </c>
      <c r="D14" s="44"/>
      <c r="E14" s="45"/>
    </row>
    <row r="15" spans="1:6" s="42" customFormat="1" ht="36" outlineLevel="1" x14ac:dyDescent="0.2">
      <c r="A15" s="47"/>
      <c r="B15" s="43"/>
      <c r="C15" s="34" t="s">
        <v>25</v>
      </c>
      <c r="D15" s="44"/>
      <c r="E15" s="45"/>
    </row>
    <row r="16" spans="1:6" s="42" customFormat="1" ht="24" outlineLevel="1" x14ac:dyDescent="0.2">
      <c r="A16" s="47"/>
      <c r="B16" s="43"/>
      <c r="C16" s="34" t="s">
        <v>24</v>
      </c>
      <c r="D16" s="44"/>
      <c r="E16" s="45"/>
    </row>
    <row r="17" spans="1:5" s="42" customFormat="1" outlineLevel="1" x14ac:dyDescent="0.2">
      <c r="A17" s="47"/>
      <c r="B17" s="43"/>
      <c r="C17" s="34" t="s">
        <v>23</v>
      </c>
      <c r="D17" s="44"/>
      <c r="E17" s="45"/>
    </row>
    <row r="18" spans="1:5" s="42" customFormat="1" ht="36" outlineLevel="1" x14ac:dyDescent="0.2">
      <c r="A18" s="47"/>
      <c r="B18" s="43"/>
      <c r="C18" s="34" t="s">
        <v>22</v>
      </c>
      <c r="D18" s="44"/>
      <c r="E18" s="45"/>
    </row>
    <row r="19" spans="1:5" s="42" customFormat="1" outlineLevel="1" x14ac:dyDescent="0.2">
      <c r="A19" s="47"/>
      <c r="B19" s="43"/>
      <c r="C19" s="34" t="s">
        <v>56</v>
      </c>
      <c r="D19" s="44"/>
      <c r="E19" s="45"/>
    </row>
    <row r="20" spans="1:5" ht="20.100000000000001" customHeight="1" x14ac:dyDescent="0.2">
      <c r="A20" s="58" t="s">
        <v>21</v>
      </c>
      <c r="B20" s="59"/>
      <c r="C20" s="59"/>
      <c r="D20" s="59"/>
      <c r="E20" s="59"/>
    </row>
    <row r="21" spans="1:5" s="42" customFormat="1" ht="114.75" x14ac:dyDescent="0.2">
      <c r="A21" s="46">
        <v>3.2</v>
      </c>
      <c r="B21" s="39" t="s">
        <v>53</v>
      </c>
      <c r="C21" s="30" t="s">
        <v>57</v>
      </c>
      <c r="D21" s="40" t="s">
        <v>66</v>
      </c>
      <c r="E21" s="41">
        <f>(458.2*136.36)*1.15*1.25*0.794</f>
        <v>71313.283488999994</v>
      </c>
    </row>
    <row r="22" spans="1:5" s="42" customFormat="1" ht="108" outlineLevel="1" x14ac:dyDescent="0.2">
      <c r="A22" s="47"/>
      <c r="B22" s="43"/>
      <c r="C22" s="34" t="s">
        <v>20</v>
      </c>
      <c r="D22" s="44"/>
      <c r="E22" s="45" t="s">
        <v>5</v>
      </c>
    </row>
    <row r="23" spans="1:5" s="42" customFormat="1" ht="36" outlineLevel="1" x14ac:dyDescent="0.2">
      <c r="A23" s="47"/>
      <c r="B23" s="43"/>
      <c r="C23" s="34" t="s">
        <v>19</v>
      </c>
      <c r="D23" s="44"/>
      <c r="E23" s="45" t="s">
        <v>5</v>
      </c>
    </row>
    <row r="24" spans="1:5" s="42" customFormat="1" ht="24" outlineLevel="1" x14ac:dyDescent="0.2">
      <c r="A24" s="47"/>
      <c r="B24" s="43"/>
      <c r="C24" s="34" t="s">
        <v>58</v>
      </c>
      <c r="D24" s="44"/>
      <c r="E24" s="45"/>
    </row>
    <row r="25" spans="1:5" s="42" customFormat="1" ht="36" outlineLevel="1" x14ac:dyDescent="0.2">
      <c r="A25" s="47"/>
      <c r="B25" s="43"/>
      <c r="C25" s="34" t="s">
        <v>18</v>
      </c>
      <c r="D25" s="44"/>
      <c r="E25" s="45"/>
    </row>
    <row r="26" spans="1:5" s="42" customFormat="1" outlineLevel="1" x14ac:dyDescent="0.2">
      <c r="A26" s="47"/>
      <c r="B26" s="43"/>
      <c r="C26" s="34" t="s">
        <v>17</v>
      </c>
      <c r="D26" s="44"/>
      <c r="E26" s="45"/>
    </row>
    <row r="27" spans="1:5" s="42" customFormat="1" outlineLevel="1" x14ac:dyDescent="0.2">
      <c r="A27" s="47"/>
      <c r="B27" s="43"/>
      <c r="C27" s="34" t="s">
        <v>16</v>
      </c>
      <c r="D27" s="44"/>
      <c r="E27" s="45"/>
    </row>
    <row r="28" spans="1:5" s="42" customFormat="1" ht="24" outlineLevel="1" x14ac:dyDescent="0.2">
      <c r="A28" s="47"/>
      <c r="B28" s="43"/>
      <c r="C28" s="34" t="s">
        <v>15</v>
      </c>
      <c r="D28" s="44"/>
      <c r="E28" s="45"/>
    </row>
    <row r="29" spans="1:5" s="42" customFormat="1" outlineLevel="1" x14ac:dyDescent="0.2">
      <c r="A29" s="47"/>
      <c r="B29" s="43"/>
      <c r="C29" s="34" t="s">
        <v>59</v>
      </c>
      <c r="D29" s="44"/>
      <c r="E29" s="45"/>
    </row>
    <row r="30" spans="1:5" ht="15" x14ac:dyDescent="0.2">
      <c r="A30" s="47"/>
      <c r="B30" s="48" t="s">
        <v>63</v>
      </c>
      <c r="C30" s="49"/>
      <c r="D30" s="49"/>
      <c r="E30" s="22">
        <f>E21+E10</f>
        <v>130336.37636152</v>
      </c>
    </row>
    <row r="31" spans="1:5" ht="85.15" customHeight="1" x14ac:dyDescent="0.2">
      <c r="A31" s="47"/>
      <c r="B31" s="48" t="s">
        <v>64</v>
      </c>
      <c r="C31" s="49"/>
      <c r="D31" s="49"/>
      <c r="E31" s="22">
        <f>E30*6.7</f>
        <v>873253.72162218404</v>
      </c>
    </row>
    <row r="32" spans="1:5" ht="34.15" customHeight="1" x14ac:dyDescent="0.2">
      <c r="A32" s="47"/>
      <c r="B32" s="50" t="s">
        <v>47</v>
      </c>
      <c r="C32" s="51"/>
      <c r="D32" s="51"/>
      <c r="E32" s="23">
        <f>E31</f>
        <v>873253.72162218404</v>
      </c>
    </row>
    <row r="33" spans="1:5" ht="20.100000000000001" customHeight="1" x14ac:dyDescent="0.2">
      <c r="A33" s="55" t="s">
        <v>43</v>
      </c>
      <c r="B33" s="56"/>
      <c r="C33" s="56"/>
      <c r="D33" s="56"/>
      <c r="E33" s="56"/>
    </row>
    <row r="34" spans="1:5" ht="34.15" customHeight="1" x14ac:dyDescent="0.2">
      <c r="A34" s="6"/>
      <c r="B34" s="48" t="s">
        <v>52</v>
      </c>
      <c r="C34" s="57"/>
      <c r="D34" s="57"/>
      <c r="E34" s="57"/>
    </row>
    <row r="35" spans="1:5" ht="63.75" x14ac:dyDescent="0.2">
      <c r="A35" s="63">
        <v>4.0999999999999996</v>
      </c>
      <c r="B35" s="39" t="s">
        <v>60</v>
      </c>
      <c r="C35" s="30" t="s">
        <v>14</v>
      </c>
      <c r="D35" s="40" t="s">
        <v>61</v>
      </c>
      <c r="E35" s="41">
        <f>(275000+6*13636)*1.25*0.273</f>
        <v>121763.46</v>
      </c>
    </row>
    <row r="36" spans="1:5" ht="48" outlineLevel="1" x14ac:dyDescent="0.2">
      <c r="A36" s="49"/>
      <c r="B36" s="11"/>
      <c r="C36" s="10" t="s">
        <v>13</v>
      </c>
      <c r="D36" s="9"/>
      <c r="E36" s="8" t="s">
        <v>5</v>
      </c>
    </row>
    <row r="37" spans="1:5" ht="48" outlineLevel="1" x14ac:dyDescent="0.2">
      <c r="A37" s="49"/>
      <c r="B37" s="11"/>
      <c r="C37" s="10" t="s">
        <v>44</v>
      </c>
      <c r="D37" s="9"/>
      <c r="E37" s="25"/>
    </row>
    <row r="38" spans="1:5" ht="36" outlineLevel="1" x14ac:dyDescent="0.2">
      <c r="A38" s="49"/>
      <c r="B38" s="11"/>
      <c r="C38" s="10" t="s">
        <v>12</v>
      </c>
      <c r="D38" s="9"/>
      <c r="E38" s="25"/>
    </row>
    <row r="39" spans="1:5" ht="24" outlineLevel="1" x14ac:dyDescent="0.2">
      <c r="A39" s="49"/>
      <c r="B39" s="11"/>
      <c r="C39" s="10" t="s">
        <v>11</v>
      </c>
      <c r="D39" s="9"/>
      <c r="E39" s="25"/>
    </row>
    <row r="40" spans="1:5" outlineLevel="1" x14ac:dyDescent="0.2">
      <c r="A40" s="49"/>
      <c r="B40" s="11"/>
      <c r="C40" s="10" t="s">
        <v>45</v>
      </c>
      <c r="D40" s="9"/>
      <c r="E40" s="8"/>
    </row>
    <row r="41" spans="1:5" ht="15" x14ac:dyDescent="0.2">
      <c r="A41" s="6"/>
      <c r="B41" s="50" t="s">
        <v>48</v>
      </c>
      <c r="C41" s="51"/>
      <c r="D41" s="51"/>
      <c r="E41" s="5"/>
    </row>
    <row r="42" spans="1:5" ht="15" x14ac:dyDescent="0.2">
      <c r="A42" s="6"/>
      <c r="B42" s="48" t="s">
        <v>10</v>
      </c>
      <c r="C42" s="49"/>
      <c r="D42" s="49"/>
      <c r="E42" s="22">
        <f>E35</f>
        <v>121763.46</v>
      </c>
    </row>
    <row r="43" spans="1:5" ht="85.15" customHeight="1" x14ac:dyDescent="0.2">
      <c r="A43" s="6"/>
      <c r="B43" s="48" t="s">
        <v>62</v>
      </c>
      <c r="C43" s="49"/>
      <c r="D43" s="49"/>
      <c r="E43" s="22">
        <f>E35*6.7</f>
        <v>815815.18200000003</v>
      </c>
    </row>
    <row r="44" spans="1:5" ht="15" x14ac:dyDescent="0.2">
      <c r="A44" s="6"/>
      <c r="B44" s="50" t="s">
        <v>49</v>
      </c>
      <c r="C44" s="51"/>
      <c r="D44" s="51"/>
      <c r="E44" s="23">
        <f>E43</f>
        <v>815815.18200000003</v>
      </c>
    </row>
    <row r="45" spans="1:5" s="27" customFormat="1" ht="20.45" customHeight="1" x14ac:dyDescent="0.2">
      <c r="A45" s="67" t="s">
        <v>46</v>
      </c>
      <c r="B45" s="68"/>
      <c r="C45" s="68"/>
      <c r="D45" s="68"/>
      <c r="E45" s="68"/>
    </row>
    <row r="46" spans="1:5" s="27" customFormat="1" ht="255" x14ac:dyDescent="0.2">
      <c r="A46" s="28"/>
      <c r="B46" s="29" t="s">
        <v>32</v>
      </c>
      <c r="C46" s="30" t="s">
        <v>33</v>
      </c>
      <c r="D46" s="31" t="s">
        <v>34</v>
      </c>
      <c r="E46" s="32">
        <f>540*4*30*4</f>
        <v>259200</v>
      </c>
    </row>
    <row r="47" spans="1:5" s="27" customFormat="1" ht="36" outlineLevel="1" x14ac:dyDescent="0.2">
      <c r="A47" s="28"/>
      <c r="B47" s="33"/>
      <c r="C47" s="34" t="s">
        <v>35</v>
      </c>
      <c r="D47" s="35" t="s">
        <v>36</v>
      </c>
      <c r="E47" s="36" t="s">
        <v>5</v>
      </c>
    </row>
    <row r="48" spans="1:5" s="27" customFormat="1" ht="72" outlineLevel="1" x14ac:dyDescent="0.2">
      <c r="A48" s="28"/>
      <c r="B48" s="33"/>
      <c r="C48" s="34" t="s">
        <v>37</v>
      </c>
      <c r="D48" s="35" t="s">
        <v>38</v>
      </c>
      <c r="E48" s="36" t="s">
        <v>5</v>
      </c>
    </row>
    <row r="49" spans="1:5" s="27" customFormat="1" ht="49.5" customHeight="1" outlineLevel="1" x14ac:dyDescent="0.2">
      <c r="A49" s="28"/>
      <c r="B49" s="33"/>
      <c r="C49" s="34" t="s">
        <v>39</v>
      </c>
      <c r="D49" s="35" t="s">
        <v>40</v>
      </c>
      <c r="E49" s="36" t="s">
        <v>5</v>
      </c>
    </row>
    <row r="50" spans="1:5" s="27" customFormat="1" ht="48" customHeight="1" x14ac:dyDescent="0.2">
      <c r="A50" s="37"/>
      <c r="B50" s="69" t="s">
        <v>50</v>
      </c>
      <c r="C50" s="70"/>
      <c r="D50" s="70"/>
      <c r="E50" s="38">
        <f>E46</f>
        <v>259200</v>
      </c>
    </row>
    <row r="51" spans="1:5" ht="20.45" customHeight="1" x14ac:dyDescent="0.2">
      <c r="A51" s="26"/>
      <c r="B51" s="60" t="s">
        <v>4</v>
      </c>
      <c r="C51" s="61"/>
      <c r="D51" s="62"/>
      <c r="E51" s="5"/>
    </row>
    <row r="52" spans="1:5" x14ac:dyDescent="0.2">
      <c r="A52" s="26"/>
      <c r="B52" s="64" t="s">
        <v>3</v>
      </c>
      <c r="C52" s="65"/>
      <c r="D52" s="66"/>
      <c r="E52" s="22">
        <f>E50+E44+E32</f>
        <v>1948268.9036221839</v>
      </c>
    </row>
    <row r="53" spans="1:5" x14ac:dyDescent="0.2">
      <c r="A53" s="26"/>
      <c r="B53" s="64" t="s">
        <v>2</v>
      </c>
      <c r="C53" s="65"/>
      <c r="D53" s="66"/>
      <c r="E53" s="7"/>
    </row>
    <row r="54" spans="1:5" x14ac:dyDescent="0.2">
      <c r="A54" s="26"/>
      <c r="B54" s="60" t="s">
        <v>1</v>
      </c>
      <c r="C54" s="61"/>
      <c r="D54" s="62"/>
      <c r="E54" s="23">
        <f>E52</f>
        <v>1948268.9036221839</v>
      </c>
    </row>
    <row r="55" spans="1:5" s="18" customFormat="1" ht="49.5" customHeight="1" x14ac:dyDescent="0.2">
      <c r="B55" s="54" t="s">
        <v>29</v>
      </c>
      <c r="C55" s="54"/>
      <c r="D55" s="21" t="s">
        <v>31</v>
      </c>
    </row>
  </sheetData>
  <mergeCells count="25">
    <mergeCell ref="B53:D53"/>
    <mergeCell ref="B34:E34"/>
    <mergeCell ref="A45:E45"/>
    <mergeCell ref="B50:D50"/>
    <mergeCell ref="A1:E1"/>
    <mergeCell ref="A2:E2"/>
    <mergeCell ref="B55:C55"/>
    <mergeCell ref="A7:E7"/>
    <mergeCell ref="B8:E8"/>
    <mergeCell ref="A9:E9"/>
    <mergeCell ref="A20:E20"/>
    <mergeCell ref="A33:E33"/>
    <mergeCell ref="B54:D54"/>
    <mergeCell ref="B43:D43"/>
    <mergeCell ref="B44:D44"/>
    <mergeCell ref="B51:D51"/>
    <mergeCell ref="A35:A40"/>
    <mergeCell ref="B41:D41"/>
    <mergeCell ref="B42:D42"/>
    <mergeCell ref="B52:D52"/>
    <mergeCell ref="A10:A19"/>
    <mergeCell ref="A21:A32"/>
    <mergeCell ref="B31:D31"/>
    <mergeCell ref="B32:D32"/>
    <mergeCell ref="B30:D30"/>
  </mergeCells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2ф</vt:lpstr>
      <vt:lpstr>'2ф'!Заголовки_для_печати</vt:lpstr>
      <vt:lpstr>'2ф'!Область_печати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Владислав</dc:creator>
  <cp:lastModifiedBy>Клосинский Станислав Александрович</cp:lastModifiedBy>
  <cp:lastPrinted>2023-04-13T13:23:40Z</cp:lastPrinted>
  <dcterms:created xsi:type="dcterms:W3CDTF">2007-02-21T08:42:24Z</dcterms:created>
  <dcterms:modified xsi:type="dcterms:W3CDTF">2025-08-22T08:00:41Z</dcterms:modified>
</cp:coreProperties>
</file>